
<file path=[Content_Types].xml><?xml version="1.0" encoding="utf-8"?>
<Types xmlns="http://schemas.openxmlformats.org/package/2006/content-types">
  <Default Extension="rels" ContentType="application/vnd.openxmlformats-package.relationships+xml"/>
  <Default Extension="xlbin" ContentType="application/vnd.openxmlformats-officedocument.spreadsheetml.printerSettings"/>
  <Default Extension="xml" ContentType="application/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
  <Relationship Id="rId4" Type="http://schemas.openxmlformats.org/officeDocument/2006/relationships/custom-properties" Target="docProps/custom.xml"/>
  <Relationship Id="rId3" Type="http://schemas.openxmlformats.org/package/2006/relationships/metadata/core-properties" Target="docProps/core.xml"/>
  <Relationship Id="rId2" Type="http://schemas.openxmlformats.org/officeDocument/2006/relationships/extended-properties" Target="docProps/app.xml"/>
  <Relationship Id="rId1" Type="http://schemas.openxmlformats.org/officeDocument/2006/relationships/officeDocument" Target="xl/workbook.xml"/>
</Relationships>

</file>

<file path=xl/workbook.xml><?xml version="1.0" encoding="utf-8"?>
<workbook xmlns="http://schemas.openxmlformats.org/spreadsheetml/2006/main" xmlns:r="http://schemas.openxmlformats.org/officeDocument/2006/relationships">
  <fileVersion lastEdited="4" lowestEdited="4" rupBuild="3820"/>
  <workbookPr date1904="0"/>
  <bookViews>
    <workbookView activeTab="0"/>
  </bookViews>
  <sheets>
    <sheet name="Sheet1" sheetId="1" r:id="rId1"/>
    <sheet name="Sheet2" sheetId="2" r:id="rId2"/>
    <sheet name="Sheet3" sheetId="3" r:id="rId3"/>
  </sheets>
  <definedNames>
    <definedName name="_xlnm.Print_Area" localSheetId="0">#REF!</definedName>
    <definedName name="_xlnm.Sheet_Title" localSheetId="0">"Sheet1"</definedName>
    <definedName name="_xlnm.Print_Area" localSheetId="1">#REF!</definedName>
    <definedName name="_xlnm.Sheet_Title" localSheetId="1">"Sheet2"</definedName>
    <definedName name="_xlnm.Print_Area" localSheetId="2">#REF!</definedName>
    <definedName name="_xlnm.Sheet_Title" localSheetId="2">"Sheet3"</definedName>
  </definedNames>
  <calcPr calcMode="auto" iterate="1" iterateCount="100" iterateDelta="0.001"/>
  <webPublishing allowPng="1" css="0" characterSet="UTF-8"/>
</workbook>
</file>

<file path=xl/sharedStrings.xml><?xml version="1.0" encoding="utf-8"?>
<sst xmlns="http://schemas.openxmlformats.org/spreadsheetml/2006/main" uniqueCount="4" count="4">
  <si>
    <t>avg (sec)</t>
  </si>
  <si>
    <t>stdev (sec)</t>
  </si>
  <si>
    <t>SDOM (sec)</t>
  </si>
  <si>
    <t>avg (sec)</t>
  </si>
</sst>
</file>

<file path=xl/styles.xml><?xml version="1.0" encoding="utf-8"?>
<styleSheet xmlns="http://schemas.openxmlformats.org/spreadsheetml/2006/main">
  <numFmts count="2">
    <numFmt formatCode="0.000" numFmtId="100"/>
    <numFmt formatCode="0.0000" numFmtId="101"/>
  </numFmts>
  <fonts count="2">
    <font>
      <b val="0"/>
      <i val="0"/>
      <color rgb="FF000000"/>
      <name val="Sans"/>
      <strike val="0"/>
    </font>
    <font>
      <b val="0"/>
      <i val="0"/>
      <color rgb="FF000000"/>
      <name val="Sans"/>
      <sz val="10"/>
      <strike val="0"/>
    </font>
  </fonts>
  <fills count="2">
    <fill>
      <patternFill patternType="none"/>
    </fill>
    <fill>
      <patternFill patternType="gray125"/>
    </fill>
  </fills>
  <borders count="2">
    <border diagonalUp="0" diagonalDown="0">
      <start style="none">
        <color rgb="FFC7C7C7"/>
      </start>
    </border>
    <border diagonalUp="0" diagonalDown="0">
      <start style="none">
        <color rgb="FFC7C7C7"/>
      </start>
      <end style="none">
        <color rgb="FFC7C7C7"/>
      </end>
      <top style="none">
        <color rgb="FFC7C7C7"/>
      </top>
      <bottom style="none">
        <color rgb="FFC7C7C7"/>
      </bottom>
    </border>
  </borders>
  <cellStyleXfs count="1">
    <xf fontId="0" fillId="0" borderId="0"/>
  </cellStyleXfs>
  <cellXfs count="6">
    <xf applyAlignment="0" applyBorder="1" applyFont="1" applyFill="1" applyNumberFormat="0" fontId="0" fillId="0" borderId="0" xfId="0"/>
    <xf applyAlignment="1" applyBorder="1" applyFont="1" applyFill="1" applyNumberFormat="1" fontId="1" fillId="0" borderId="1" numFmtId="0" xfId="0">
      <alignment horizontal="general" vertical="bottom" wrapText="0" shrinkToFit="0" textRotation="0" indent="0"/>
    </xf>
    <xf applyAlignment="1" applyBorder="1" applyFont="1" applyFill="1" applyNumberFormat="1" fontId="1" fillId="0" borderId="1" numFmtId="100" xfId="0">
      <alignment horizontal="general" vertical="bottom" wrapText="0" shrinkToFit="0" textRotation="0" indent="0"/>
    </xf>
    <xf applyAlignment="1" applyBorder="1" applyFont="1" applyFill="1" applyNumberFormat="1" fontId="1" fillId="0" borderId="1" numFmtId="101" xfId="0">
      <alignment horizontal="general" vertical="bottom" wrapText="0" shrinkToFit="0" textRotation="0" indent="0"/>
    </xf>
    <xf applyAlignment="1" applyBorder="1" applyFont="1" applyFill="1" applyNumberFormat="1" fontId="1" fillId="0" borderId="1" numFmtId="0" xfId="0">
      <alignment horizontal="general" vertical="bottom" wrapText="0" shrinkToFit="0" textRotation="0" indent="0"/>
    </xf>
    <xf applyAlignment="1" applyBorder="1" applyFont="1" applyFill="1" applyNumberFormat="1" fontId="1" fillId="0" borderId="1" numFmtId="0" xfId="0">
      <alignment horizontal="general" vertical="bottom" wrapText="0" shrinkToFit="0" textRotation="0" indent="0"/>
    </xf>
  </cellXfs>
</styleSheet>
</file>

<file path=xl/_rels/workbook.xml.rels><?xml version="1.0" encoding="UTF-8"?>
<Relationships xmlns="http://schemas.openxmlformats.org/package/2006/relationships">
  <Relationship Id="rId5" Type="http://schemas.openxmlformats.org/officeDocument/2006/relationships/styles" Target="styles.xml"/>
  <Relationship Id="rId4" Type="http://schemas.openxmlformats.org/officeDocument/2006/relationships/sharedStrings" Target="sharedStrings.xml"/>
  <Relationship Id="rId3" Type="http://schemas.openxmlformats.org/officeDocument/2006/relationships/worksheet" Target="worksheets/sheet3.xml"/>
  <Relationship Id="rId2" Type="http://schemas.openxmlformats.org/officeDocument/2006/relationships/worksheet" Target="worksheets/sheet2.xml"/>
  <Relationship Id="rId1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0"/>
  </sheetPr>
  <dimension ref="A1:K50"/>
  <sheetViews>
    <sheetView workbookViewId="0" tabSelected="1">
      <selection activeCell="B45" sqref="B45"/>
    </sheetView>
  </sheetViews>
  <sheetFormatPr defaultRowHeight="12.75"/>
  <cols>
    <col min="1" max="1" style="1" width="11.14219" customWidth="1"/>
    <col min="2" max="2" style="1" width="18.42746" bestFit="1" customWidth="1"/>
    <col min="3" max="3" style="1" width="9.142308"/>
    <col min="4" max="7" style="1" width="18.42746" bestFit="1" customWidth="1"/>
    <col min="8" max="9" style="1" width="9.142308"/>
    <col min="10" max="11" style="1" width="9.142308"/>
    <col min="12" max="16384" style="1"/>
  </cols>
  <sheetData>
    <row r="1" spans="1:11">
      <c r="A1" t="str">
        <v>D (cm)</v>
      </c>
      <c r="B1" t="str">
        <v>t (sec)</v>
      </c>
      <c r="H1">
        <v>0.1</v>
      </c>
      <c r="I1">
        <v>1</v>
      </c>
    </row>
    <row r="2" spans="1:11">
      <c r="A2">
        <v>24.3</v>
      </c>
      <c r="B2">
        <f>SQRT(2*A2/980)</f>
        <v>0.222692246687427</v>
      </c>
      <c r="D2" t="str">
        <v>bin size:</v>
      </c>
      <c r="E2" s="2">
        <f>3.5*B47/42^0.33333</f>
        <v>0.0299302971224562</v>
      </c>
      <c r="G2">
        <v>0.129362644830535</v>
      </c>
    </row>
    <row r="3" spans="1:11">
      <c r="A3">
        <v>18.7</v>
      </c>
      <c r="B3">
        <f>SQRT(2*A3/980)</f>
        <v>0.195354204731105</v>
      </c>
      <c r="E3" s="2" t="str">
        <v>3.5*B48/42^0.33333</v>
      </c>
      <c r="G3">
        <v>0.132480264221367</v>
      </c>
      <c r="H3">
        <v>0.13</v>
      </c>
      <c r="I3">
        <v>3</v>
      </c>
    </row>
    <row r="4" spans="1:11">
      <c r="A4">
        <v>13</v>
      </c>
      <c r="B4">
        <f>SQRT(2*A4/980)</f>
        <v>0.162882203585591</v>
      </c>
      <c r="G4">
        <v>0.139970842444753</v>
      </c>
    </row>
    <row r="5" spans="1:11">
      <c r="A5">
        <v>22.7</v>
      </c>
      <c r="B5">
        <f>SQRT(2*A5/980)</f>
        <v>0.215235988190277</v>
      </c>
      <c r="G5">
        <v>0.157790871674104</v>
      </c>
    </row>
    <row r="6" spans="1:11">
      <c r="A6">
        <v>20.7</v>
      </c>
      <c r="B6">
        <f>SQRT(2*A6/980)</f>
        <v>0.205535636713402</v>
      </c>
      <c r="G6">
        <v>0.162882203585591</v>
      </c>
      <c r="H6">
        <v>0.16</v>
      </c>
      <c r="I6">
        <v>14</v>
      </c>
    </row>
    <row r="7" spans="1:11">
      <c r="A7">
        <v>17.8</v>
      </c>
      <c r="B7">
        <f>SQRT(2*A7/980)</f>
        <v>0.19059520091609</v>
      </c>
      <c r="G7">
        <v>0.167209998724566</v>
      </c>
      <c r="J7" t="str">
        <v>min sigma</v>
      </c>
    </row>
    <row r="8" spans="1:11">
      <c r="A8">
        <v>17.3</v>
      </c>
      <c r="B8">
        <f>SQRT(2*A8/980)</f>
        <v>0.187899234828084</v>
      </c>
      <c r="G8">
        <v>0.169633458386256</v>
      </c>
    </row>
    <row r="9" spans="1:11">
      <c r="A9">
        <v>8.6</v>
      </c>
      <c r="B9">
        <f>SQRT(2*A9/980)</f>
        <v>0.132480264221367</v>
      </c>
      <c r="G9">
        <v>0.172614942479922</v>
      </c>
    </row>
    <row r="10" spans="1:11">
      <c r="A10">
        <v>16.7</v>
      </c>
      <c r="B10">
        <f>SQRT(2*A10/980)</f>
        <v>0.18461211404743</v>
      </c>
      <c r="G10">
        <v>0.177855708542696</v>
      </c>
    </row>
    <row r="11" spans="1:11">
      <c r="A11">
        <v>15.6</v>
      </c>
      <c r="B11">
        <f>SQRT(2*A11/980)</f>
        <v>0.178428514239954</v>
      </c>
      <c r="G11">
        <v>0.177855708542696</v>
      </c>
    </row>
    <row r="12" spans="1:11">
      <c r="A12">
        <v>29.1</v>
      </c>
      <c r="B12">
        <f>SQRT(2*A12/980)</f>
        <v>0.243696030131885</v>
      </c>
      <c r="G12">
        <v>0.178428514239954</v>
      </c>
    </row>
    <row r="13" spans="1:11">
      <c r="A13">
        <v>15.8</v>
      </c>
      <c r="B13">
        <f>SQRT(2*A13/980)</f>
        <v>0.179568644142522</v>
      </c>
      <c r="G13">
        <v>0.179568644142522</v>
      </c>
    </row>
    <row r="14" spans="1:11">
      <c r="A14">
        <v>15.5</v>
      </c>
      <c r="B14">
        <f>SQRT(2*A14/980)</f>
        <v>0.177855708542696</v>
      </c>
      <c r="G14">
        <v>0.181827458019398</v>
      </c>
    </row>
    <row r="15" spans="1:11">
      <c r="A15">
        <v>32.6</v>
      </c>
      <c r="B15">
        <f>SQRT(2*A15/980)</f>
        <v>0.257935286932397</v>
      </c>
      <c r="G15">
        <v>0.183503322552359</v>
      </c>
    </row>
    <row r="16" spans="1:11">
      <c r="A16">
        <v>13.7</v>
      </c>
      <c r="B16">
        <f>SQRT(2*A16/980)</f>
        <v>0.167209998724566</v>
      </c>
      <c r="G16">
        <v>0.18461211404743</v>
      </c>
    </row>
    <row r="17" spans="1:11">
      <c r="A17">
        <v>23.7</v>
      </c>
      <c r="B17">
        <f>SQRT(2*A17/980)</f>
        <v>0.219925775976295</v>
      </c>
      <c r="G17">
        <v>0.187899234828084</v>
      </c>
    </row>
    <row r="18" spans="1:11">
      <c r="A18">
        <v>21.4</v>
      </c>
      <c r="B18">
        <f>SQRT(2*A18/980)</f>
        <v>0.208981983404683</v>
      </c>
      <c r="G18">
        <v>0.188982236504614</v>
      </c>
    </row>
    <row r="19" spans="1:11">
      <c r="A19">
        <v>20.9</v>
      </c>
      <c r="B19">
        <f>SQRT(2*A19/980)</f>
        <v>0.206526175640014</v>
      </c>
      <c r="G19">
        <v>0.189521416591737</v>
      </c>
    </row>
    <row r="20" spans="1:11">
      <c r="A20">
        <v>17.6</v>
      </c>
      <c r="B20">
        <f>SQRT(2*A20/980)</f>
        <v>0.189521416591737</v>
      </c>
      <c r="G20">
        <v>0.190059067080715</v>
      </c>
      <c r="H20">
        <v>0.19</v>
      </c>
      <c r="I20">
        <v>16</v>
      </c>
    </row>
    <row r="21" spans="1:11">
      <c r="A21">
        <v>22.8</v>
      </c>
      <c r="B21">
        <f>SQRT(2*A21/980)</f>
        <v>0.21570955529345</v>
      </c>
      <c r="D21" t="s">
        <v>0</v>
      </c>
      <c r="E21" t="s">
        <v>1</v>
      </c>
      <c r="F21" t="s">
        <v>2</v>
      </c>
      <c r="G21">
        <v>0.19059520091609</v>
      </c>
    </row>
    <row r="22" spans="1:11">
      <c r="A22">
        <v>8.2</v>
      </c>
      <c r="B22">
        <f>SQRT(2*A22/980)</f>
        <v>0.129362644830535</v>
      </c>
      <c r="C22">
        <f>ROWS(B2:B22)</f>
        <v>21</v>
      </c>
      <c r="D22" s="2">
        <f>AVERAGE(B2:B22)</f>
        <v>0.193905182303405</v>
      </c>
      <c r="E22" s="2">
        <f>_xlfn.STDEV.S(B2:B22)</f>
        <v>0.0316292764130335</v>
      </c>
      <c r="F22" s="2">
        <f>E22/SQRT(21)</f>
        <v>0.0069020739685432</v>
      </c>
      <c r="G22">
        <v>0.191662969499982</v>
      </c>
      <c r="J22" t="str">
        <v>min S</v>
      </c>
    </row>
    <row r="23" spans="1:11">
      <c r="A23">
        <v>25.9</v>
      </c>
      <c r="B23">
        <f>SQRT(2*A23/980)</f>
        <v>0.229906813420444</v>
      </c>
      <c r="D23" s="2" t="str">
        <v>average(B3:B23)</v>
      </c>
      <c r="E23" s="2" t="str">
        <v>stdev(B3:B23)</v>
      </c>
      <c r="F23" s="2" t="str">
        <v>E23/sqrt(21)</v>
      </c>
      <c r="G23">
        <v>0.195354204731105</v>
      </c>
    </row>
    <row r="24" spans="1:11">
      <c r="A24">
        <v>20</v>
      </c>
      <c r="B24">
        <f>SQRT(2*A24/980)</f>
        <v>0.202030508910442</v>
      </c>
      <c r="G24">
        <v>0.2</v>
      </c>
    </row>
    <row r="25" spans="1:11">
      <c r="A25">
        <v>12.2</v>
      </c>
      <c r="B25">
        <f>SQRT(2*A25/980)</f>
        <v>0.157790871674104</v>
      </c>
      <c r="G25">
        <v>0.200509554965974</v>
      </c>
      <c r="J25" t="str">
        <v>max S</v>
      </c>
    </row>
    <row r="26" spans="1:11">
      <c r="A26">
        <v>26.2</v>
      </c>
      <c r="B26">
        <f>SQRT(2*A26/980)</f>
        <v>0.231234486517695</v>
      </c>
      <c r="G26">
        <v>0.201524799709513</v>
      </c>
    </row>
    <row r="27" spans="1:11">
      <c r="A27">
        <v>21</v>
      </c>
      <c r="B27">
        <f>SQRT(2*A27/980)</f>
        <v>0.207019667802706</v>
      </c>
      <c r="G27">
        <v>0.202030508910442</v>
      </c>
    </row>
    <row r="28" spans="1:11">
      <c r="A28">
        <v>16.2</v>
      </c>
      <c r="B28">
        <f>SQRT(2*A28/980)</f>
        <v>0.181827458019398</v>
      </c>
      <c r="G28">
        <v>0.205535636713402</v>
      </c>
    </row>
    <row r="29" spans="1:11">
      <c r="A29">
        <v>25.5</v>
      </c>
      <c r="B29">
        <f>SQRT(2*A29/980)</f>
        <v>0.228124563181019</v>
      </c>
      <c r="G29">
        <v>0.206526175640014</v>
      </c>
    </row>
    <row r="30" spans="1:11">
      <c r="A30">
        <v>33.9</v>
      </c>
      <c r="B30">
        <f>SQRT(2*A30/980)</f>
        <v>0.263027894850314</v>
      </c>
      <c r="G30">
        <v>0.207019667802706</v>
      </c>
    </row>
    <row r="31" spans="1:11">
      <c r="A31">
        <v>25.2</v>
      </c>
      <c r="B31">
        <f>SQRT(2*A31/980)</f>
        <v>0.226778683805536</v>
      </c>
      <c r="G31">
        <v>0.208981983404683</v>
      </c>
    </row>
    <row r="32" spans="1:11">
      <c r="A32">
        <v>9.6</v>
      </c>
      <c r="B32">
        <f>SQRT(2*A32/980)</f>
        <v>0.139970842444753</v>
      </c>
      <c r="G32">
        <v>0.215235988190277</v>
      </c>
    </row>
    <row r="33" spans="1:11">
      <c r="A33">
        <v>19.7</v>
      </c>
      <c r="B33">
        <f>SQRT(2*A33/980)</f>
        <v>0.200509554965974</v>
      </c>
      <c r="G33">
        <v>0.21570955529345</v>
      </c>
    </row>
    <row r="34" spans="1:11">
      <c r="A34">
        <v>15.5</v>
      </c>
      <c r="B34">
        <f>SQRT(2*A34/980)</f>
        <v>0.177855708542696</v>
      </c>
      <c r="G34">
        <v>0.216182085006022</v>
      </c>
    </row>
    <row r="35" spans="1:11">
      <c r="A35">
        <v>16.5</v>
      </c>
      <c r="B35">
        <f>SQRT(2*A35/980)</f>
        <v>0.183503322552359</v>
      </c>
      <c r="G35">
        <v>0.219925775976295</v>
      </c>
    </row>
    <row r="36" spans="1:11">
      <c r="A36">
        <v>19.9</v>
      </c>
      <c r="B36">
        <f>SQRT(2*A36/980)</f>
        <v>0.201524799709513</v>
      </c>
      <c r="G36">
        <v>0.222692246687427</v>
      </c>
      <c r="H36">
        <v>0.22</v>
      </c>
      <c r="I36">
        <v>6</v>
      </c>
      <c r="J36" t="str">
        <v>max sigma</v>
      </c>
      <c r="K36">
        <f>ROWS(J7:J36)</f>
        <v>30</v>
      </c>
    </row>
    <row r="37" spans="1:11">
      <c r="A37">
        <v>18</v>
      </c>
      <c r="B37">
        <f>SQRT(2*A37/980)</f>
        <v>0.191662969499982</v>
      </c>
      <c r="G37">
        <v>0.226778683805536</v>
      </c>
    </row>
    <row r="38" spans="1:11">
      <c r="A38">
        <v>17.5</v>
      </c>
      <c r="B38">
        <f>SQRT(2*A38/980)</f>
        <v>0.188982236504614</v>
      </c>
      <c r="G38">
        <v>0.228124563181019</v>
      </c>
    </row>
    <row r="39" spans="1:11">
      <c r="A39">
        <v>19.6</v>
      </c>
      <c r="B39">
        <f>SQRT(2*A39/980)</f>
        <v>0.2</v>
      </c>
      <c r="G39">
        <v>0.229906813420444</v>
      </c>
    </row>
    <row r="40" spans="1:11">
      <c r="A40">
        <v>14.6</v>
      </c>
      <c r="B40">
        <f>SQRT(2*A40/980)</f>
        <v>0.172614942479922</v>
      </c>
      <c r="G40">
        <v>0.231234486517695</v>
      </c>
    </row>
    <row r="41" spans="1:11">
      <c r="A41">
        <v>17.7</v>
      </c>
      <c r="B41">
        <f>SQRT(2*A41/980)</f>
        <v>0.190059067080715</v>
      </c>
      <c r="G41">
        <v>0.243696030131885</v>
      </c>
    </row>
    <row r="42" spans="1:11">
      <c r="A42">
        <v>22.9</v>
      </c>
      <c r="B42">
        <f>SQRT(2*A42/980)</f>
        <v>0.216182085006022</v>
      </c>
      <c r="G42">
        <v>0.257935286932397</v>
      </c>
      <c r="H42">
        <v>0.25</v>
      </c>
      <c r="I42">
        <v>2</v>
      </c>
    </row>
    <row r="43" spans="1:11">
      <c r="A43">
        <v>14.1</v>
      </c>
      <c r="B43">
        <f>SQRT(2*A43/980)</f>
        <v>0.169633458386256</v>
      </c>
      <c r="C43">
        <f>ROWS(B23:B43)</f>
        <v>21</v>
      </c>
      <c r="D43" s="2">
        <f>AVERAGE(B23:B43)</f>
        <v>0.198106663588308</v>
      </c>
      <c r="E43" s="2">
        <f>_xlfn.STDEV.S(B23:B43)</f>
        <v>0.0283132727821623</v>
      </c>
      <c r="F43" s="2">
        <f>E43/SQRT(21)</f>
        <v>0.00617846265219959</v>
      </c>
      <c r="G43">
        <v>0.263027894850314</v>
      </c>
    </row>
    <row r="44" spans="1:11">
      <c r="B44" t="str">
        <v>sqrt(2*A44/980)</v>
      </c>
      <c r="D44" s="2" t="str">
        <v>average(B24:B44)</v>
      </c>
      <c r="E44" s="2" t="str">
        <v>stdev(B24:B44)</v>
      </c>
      <c r="F44" s="2" t="str">
        <v>E44/sqrt(21)</v>
      </c>
    </row>
    <row r="45" spans="1:11">
      <c r="D45" s="2"/>
      <c r="E45" s="2"/>
      <c r="F45" s="2"/>
    </row>
    <row r="46" spans="1:11">
      <c r="A46" t="s">
        <v>3</v>
      </c>
      <c r="B46" s="2">
        <f>AVERAGE(B2:B43)</f>
        <v>0.196005922945856</v>
      </c>
      <c r="C46" s="2" t="str">
        <v>average(C2:C43)</v>
      </c>
      <c r="E46" s="3">
        <f>B46-B47</f>
        <v>0.166281004634474</v>
      </c>
      <c r="F46" t="str">
        <v>1 sigma range</v>
      </c>
    </row>
    <row r="47" spans="1:11">
      <c r="A47" t="s">
        <v>1</v>
      </c>
      <c r="B47" s="2">
        <f>_xlfn.STDEV.S(B2:B43)</f>
        <v>0.029724918311382</v>
      </c>
      <c r="C47" s="2" t="str">
        <v>stdev(C2:C43)</v>
      </c>
      <c r="E47" s="3">
        <f>B46+B47</f>
        <v>0.225730841257238</v>
      </c>
      <c r="F47" s="3" t="str">
        <v>C46+C47</v>
      </c>
    </row>
    <row r="48" spans="1:11">
      <c r="A48" t="s">
        <v>2</v>
      </c>
      <c r="B48" s="2">
        <f>B47/SQRT(42)</f>
        <v>0.00458665447279577</v>
      </c>
      <c r="C48" s="2" t="str">
        <v>C46/sqrt(42)</v>
      </c>
    </row>
    <row r="49" spans="1:11">
      <c r="E49" s="3">
        <f>B46-B48</f>
        <v>0.19141926847306</v>
      </c>
      <c r="F49" t="str">
        <v>1 S range</v>
      </c>
    </row>
    <row r="50" spans="1:11">
      <c r="E50" s="3">
        <f>B46+B48</f>
        <v>0.200592577418652</v>
      </c>
      <c r="F50" s="2" t="str">
        <v>C46+C48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7" bottom="1.667" header="1" footer="1"/>
  <pageSetup blackAndWhite="0" cellComments="asDisplayed" draft="0" errors="displayed" orientation="portrait" pageOrder="downThenOver" paperSize="1" scale="100" useFirstPageNumber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16384" style="4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7" bottom="1.667" header="1" footer="1"/>
  <pageSetup blackAndWhite="0" cellComments="asDisplayed" draft="0" errors="displayed" orientation="portrait" pageOrder="downThenOver" paperSize="1" scale="100" useFirstPageNumber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16384" style="5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7" bottom="1.667" header="1" footer="1"/>
  <pageSetup blackAndWhite="0" cellComments="asDisplayed" draft="0" errors="displayed" orientation="portrait" pageOrder="downThenOver" paperSize="1" scale="100" useFirstPageNumb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gnumeric</Application>
  <AppVersion>1.1209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modified xsi:type="dcterms:W3CDTF">2015-09-21T13:16:21Z</dcterms:modified>
  <dcterms:created xsi:type="dcterms:W3CDTF">2015-09-21T12:45:27Z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